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78" activeTab="0"/>
  </bookViews>
  <sheets>
    <sheet name="об раб" sheetId="1" r:id="rId1"/>
  </sheets>
  <definedNames>
    <definedName name="Excel_BuiltIn_Print_Area_3">#REF!</definedName>
  </definedNames>
  <calcPr calcMode="manual" fullCalcOnLoad="1"/>
</workbook>
</file>

<file path=xl/sharedStrings.xml><?xml version="1.0" encoding="utf-8"?>
<sst xmlns="http://schemas.openxmlformats.org/spreadsheetml/2006/main" count="95" uniqueCount="58">
  <si>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</si>
  <si>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</si>
  <si>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</si>
  <si>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</si>
  <si>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</si>
  <si>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</si>
  <si>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</si>
  <si>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</si>
  <si>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</si>
  <si>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</si>
  <si>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</si>
  <si>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</si>
  <si>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</si>
  <si>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</si>
  <si>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</si>
  <si>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</si>
  <si>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</si>
  <si>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</si>
  <si>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</si>
  <si>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</si>
  <si>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</si>
  <si>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</si>
  <si>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</si>
  <si>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</si>
  <si>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</si>
  <si>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</si>
  <si>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</si>
  <si>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</si>
  <si>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</si>
  <si>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</si>
  <si>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</si>
  <si>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</si>
  <si>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</si>
  <si>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</si>
  <si>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</si>
  <si>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</si>
  <si>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</si>
  <si>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</si>
  <si>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</si>
  <si>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</si>
  <si>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</si>
  <si>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</si>
  <si>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</si>
  <si>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</si>
  <si>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</si>
  <si>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</si>
  <si>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</si>
  <si>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благоустроенные дома с центальным отоплением без газоснабжения</t>
  </si>
  <si>
    <t>Лот №1</t>
  </si>
  <si>
    <t xml:space="preserve">Жилой район Ломоносовский  территориальный округ </t>
  </si>
  <si>
    <t xml:space="preserve">благоустроенные без цент отопл </t>
  </si>
  <si>
    <t>ул. Розы Люксембург, д.69</t>
  </si>
  <si>
    <t>4раз(а) в год</t>
  </si>
  <si>
    <t>ул. Розы Люксембург, д.65</t>
  </si>
  <si>
    <t>3раз(а) в неделю</t>
  </si>
  <si>
    <t>Приложение  №2</t>
  </si>
  <si>
    <t>к извещению и документации</t>
  </si>
  <si>
    <t>о проведении открытого конкурса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</si>
</sst>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left" vertical="top"/>
    </xf>
    <xf numFmtId="4" fontId="4" fillId="33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9" fontId="5" fillId="0" borderId="12" xfId="0" applyNumberFormat="1" applyFont="1" applyBorder="1" applyAlignment="1">
      <alignment horizontal="left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left" vertical="top" wrapText="1"/>
    </xf>
    <xf numFmtId="4" fontId="4" fillId="0" borderId="17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5"/>
  <sheetViews>
    <sheetView tabSelected="1" view="pageBreakPreview" zoomScaleSheetLayoutView="100" zoomScalePageLayoutView="0" workbookViewId="0" topLeftCell="A1">
      <pane xSplit="6" ySplit="9" topLeftCell="G28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K6" sqref="K6"/>
    </sheetView>
  </sheetViews>
  <sheetFormatPr defaultColWidth="9.00390625" defaultRowHeight="12.75"/>
  <cols>
    <col min="1" max="5" width="9.125" style="1" customWidth="1"/>
    <col min="6" max="6" width="1.75390625" style="1" customWidth="1"/>
    <col min="7" max="7" width="16.875" style="6" customWidth="1"/>
    <col min="8" max="8" width="6.75390625" style="6" hidden="1" customWidth="1"/>
    <col min="9" max="9" width="5.75390625" style="6" customWidth="1"/>
    <col min="10" max="10" width="10.625" style="6" customWidth="1"/>
    <col min="11" max="11" width="17.75390625" style="1" customWidth="1"/>
    <col min="12" max="12" width="5.00390625" style="1" customWidth="1"/>
    <col min="13" max="13" width="11.00390625" style="1" customWidth="1"/>
    <col min="14" max="65" width="9.125" style="1" customWidth="1"/>
  </cols>
  <sheetData>
    <row r="1" spans="1:13" ht="16.5" customHeight="1">
      <c r="A1" s="52" t="s">
        <v>0</v>
      </c>
      <c r="B1" s="52"/>
      <c r="C1" s="52"/>
      <c r="D1" s="52"/>
      <c r="E1" s="52"/>
      <c r="F1" s="52"/>
      <c r="K1" t="s">
        <v>55</v>
      </c>
      <c r="L1"/>
      <c r="M1"/>
    </row>
    <row r="2" spans="1:13" ht="12.75" customHeight="1">
      <c r="A2" s="49" t="s">
        <v>1</v>
      </c>
      <c r="B2" s="49"/>
      <c r="C2" s="49"/>
      <c r="D2" s="49"/>
      <c r="E2" s="49"/>
      <c r="F2" s="49"/>
      <c r="G2" s="31"/>
      <c r="H2" s="31"/>
      <c r="I2" s="31"/>
      <c r="J2" s="31"/>
      <c r="K2" t="s">
        <v>56</v>
      </c>
      <c r="L2"/>
      <c r="M2"/>
    </row>
    <row r="3" spans="1:13" ht="14.25" customHeight="1">
      <c r="A3" s="49" t="s">
        <v>2</v>
      </c>
      <c r="B3" s="49"/>
      <c r="C3" s="49"/>
      <c r="D3" s="49"/>
      <c r="E3" s="49"/>
      <c r="F3" s="49"/>
      <c r="G3" s="31"/>
      <c r="H3" s="31"/>
      <c r="I3" s="31"/>
      <c r="J3" s="31"/>
      <c r="K3" t="s">
        <v>57</v>
      </c>
      <c r="L3"/>
      <c r="M3"/>
    </row>
    <row r="4" spans="1:13" ht="12" customHeight="1">
      <c r="A4" s="49" t="s">
        <v>28</v>
      </c>
      <c r="B4" s="49"/>
      <c r="C4" s="49"/>
      <c r="D4" s="49"/>
      <c r="E4" s="49"/>
      <c r="F4" s="49"/>
      <c r="G4" s="31"/>
      <c r="H4" s="31"/>
      <c r="I4" s="31"/>
      <c r="J4" s="31"/>
      <c r="K4"/>
      <c r="L4"/>
      <c r="M4"/>
    </row>
    <row r="5" spans="1:13" ht="1.5" customHeight="1">
      <c r="A5" s="30"/>
      <c r="B5" s="30"/>
      <c r="C5" s="30"/>
      <c r="D5" s="30"/>
      <c r="E5" s="30"/>
      <c r="F5" s="30"/>
      <c r="G5" s="32"/>
      <c r="H5" s="32"/>
      <c r="I5" s="32"/>
      <c r="J5" s="32"/>
      <c r="K5" s="32"/>
      <c r="L5" s="32"/>
      <c r="M5" s="32"/>
    </row>
    <row r="6" spans="1:13" ht="12.75">
      <c r="A6" s="2" t="s">
        <v>48</v>
      </c>
      <c r="B6" s="2" t="s">
        <v>49</v>
      </c>
      <c r="C6" s="2"/>
      <c r="D6" s="2"/>
      <c r="E6" s="2"/>
      <c r="F6" s="2"/>
      <c r="K6"/>
      <c r="L6"/>
      <c r="M6"/>
    </row>
    <row r="7" spans="1:13" ht="0.75" customHeight="1">
      <c r="A7" s="57" t="s">
        <v>3</v>
      </c>
      <c r="B7" s="57"/>
      <c r="C7" s="57"/>
      <c r="D7" s="57"/>
      <c r="E7" s="57"/>
      <c r="F7" s="57"/>
      <c r="G7" s="56"/>
      <c r="H7" s="56"/>
      <c r="I7" s="56"/>
      <c r="J7" s="56"/>
      <c r="K7" s="29"/>
      <c r="L7" s="29"/>
      <c r="M7" s="29"/>
    </row>
    <row r="8" spans="1:65" s="28" customFormat="1" ht="24.75" customHeight="1">
      <c r="A8" s="57"/>
      <c r="B8" s="57"/>
      <c r="C8" s="57"/>
      <c r="D8" s="57"/>
      <c r="E8" s="57"/>
      <c r="F8" s="58"/>
      <c r="G8" s="50" t="s">
        <v>47</v>
      </c>
      <c r="H8" s="51"/>
      <c r="I8" s="51"/>
      <c r="J8" s="51"/>
      <c r="K8" s="50" t="s">
        <v>50</v>
      </c>
      <c r="L8" s="51"/>
      <c r="M8" s="5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1:13" s="3" customFormat="1" ht="36" customHeight="1">
      <c r="A9" s="57"/>
      <c r="B9" s="57"/>
      <c r="C9" s="57"/>
      <c r="D9" s="57"/>
      <c r="E9" s="57"/>
      <c r="F9" s="57"/>
      <c r="G9" s="21" t="s">
        <v>4</v>
      </c>
      <c r="H9" s="22" t="s">
        <v>5</v>
      </c>
      <c r="I9" s="22" t="s">
        <v>6</v>
      </c>
      <c r="J9" s="46" t="s">
        <v>53</v>
      </c>
      <c r="K9" s="47" t="s">
        <v>4</v>
      </c>
      <c r="L9" s="48" t="s">
        <v>6</v>
      </c>
      <c r="M9" s="46" t="s">
        <v>51</v>
      </c>
    </row>
    <row r="10" spans="1:13" ht="12.75">
      <c r="A10" s="59" t="s">
        <v>7</v>
      </c>
      <c r="B10" s="59"/>
      <c r="C10" s="59"/>
      <c r="D10" s="59"/>
      <c r="E10" s="59"/>
      <c r="F10" s="59"/>
      <c r="G10" s="9"/>
      <c r="H10" s="7">
        <f>SUM(H11:H14)</f>
        <v>0</v>
      </c>
      <c r="I10" s="23">
        <f>SUM(I11:I14)</f>
        <v>0</v>
      </c>
      <c r="J10" s="8">
        <f>SUM(J11:J14)</f>
        <v>0</v>
      </c>
      <c r="K10" s="35"/>
      <c r="L10" s="42">
        <v>0</v>
      </c>
      <c r="M10" s="34">
        <v>0</v>
      </c>
    </row>
    <row r="11" spans="1:13" ht="12.75">
      <c r="A11" s="64" t="s">
        <v>8</v>
      </c>
      <c r="B11" s="64"/>
      <c r="C11" s="64"/>
      <c r="D11" s="64"/>
      <c r="E11" s="64"/>
      <c r="F11" s="64"/>
      <c r="G11" s="12" t="s">
        <v>9</v>
      </c>
      <c r="H11" s="10">
        <v>0</v>
      </c>
      <c r="I11" s="4">
        <v>0</v>
      </c>
      <c r="J11" s="11">
        <f>$I$11*J39*$B$45</f>
        <v>0</v>
      </c>
      <c r="K11" s="37" t="s">
        <v>9</v>
      </c>
      <c r="L11" s="43">
        <v>0</v>
      </c>
      <c r="M11" s="36">
        <v>0</v>
      </c>
    </row>
    <row r="12" spans="1:13" ht="12.75">
      <c r="A12" s="64" t="s">
        <v>10</v>
      </c>
      <c r="B12" s="64"/>
      <c r="C12" s="64"/>
      <c r="D12" s="64"/>
      <c r="E12" s="64"/>
      <c r="F12" s="64"/>
      <c r="G12" s="12" t="s">
        <v>9</v>
      </c>
      <c r="H12" s="10">
        <v>0</v>
      </c>
      <c r="I12" s="4">
        <v>0</v>
      </c>
      <c r="J12" s="11">
        <v>0</v>
      </c>
      <c r="K12" s="37" t="s">
        <v>9</v>
      </c>
      <c r="L12" s="43">
        <v>0</v>
      </c>
      <c r="M12" s="36">
        <v>0</v>
      </c>
    </row>
    <row r="13" spans="1:13" ht="12.75">
      <c r="A13" s="54" t="s">
        <v>11</v>
      </c>
      <c r="B13" s="54"/>
      <c r="C13" s="54"/>
      <c r="D13" s="54"/>
      <c r="E13" s="54"/>
      <c r="F13" s="54"/>
      <c r="G13" s="12" t="s">
        <v>9</v>
      </c>
      <c r="H13" s="10">
        <v>0</v>
      </c>
      <c r="I13" s="4">
        <v>0</v>
      </c>
      <c r="J13" s="11">
        <v>0</v>
      </c>
      <c r="K13" s="37" t="s">
        <v>9</v>
      </c>
      <c r="L13" s="43">
        <v>0</v>
      </c>
      <c r="M13" s="36">
        <v>0</v>
      </c>
    </row>
    <row r="14" spans="1:13" ht="12.75">
      <c r="A14" s="54" t="s">
        <v>12</v>
      </c>
      <c r="B14" s="54"/>
      <c r="C14" s="54"/>
      <c r="D14" s="54"/>
      <c r="E14" s="54"/>
      <c r="F14" s="54"/>
      <c r="G14" s="12" t="s">
        <v>13</v>
      </c>
      <c r="H14" s="10">
        <v>0</v>
      </c>
      <c r="I14" s="4">
        <v>0</v>
      </c>
      <c r="J14" s="11">
        <v>0</v>
      </c>
      <c r="K14" s="37" t="s">
        <v>13</v>
      </c>
      <c r="L14" s="43">
        <v>0</v>
      </c>
      <c r="M14" s="36">
        <v>0</v>
      </c>
    </row>
    <row r="15" spans="1:13" ht="25.5" customHeight="1">
      <c r="A15" s="60" t="s">
        <v>14</v>
      </c>
      <c r="B15" s="60"/>
      <c r="C15" s="60"/>
      <c r="D15" s="60"/>
      <c r="E15" s="60"/>
      <c r="F15" s="60"/>
      <c r="G15" s="13"/>
      <c r="H15" s="7">
        <f>SUM(H16:H21)</f>
        <v>51.41294050776808</v>
      </c>
      <c r="I15" s="23">
        <f>SUM(I16:I23)</f>
        <v>5.050000000000001</v>
      </c>
      <c r="J15" s="7">
        <f>SUM(J16:J23)</f>
        <v>31572.6</v>
      </c>
      <c r="K15" s="38"/>
      <c r="L15" s="42">
        <v>5.050000000000001</v>
      </c>
      <c r="M15" s="33">
        <f>SUM(M16:M23)</f>
        <v>31408.980000000003</v>
      </c>
    </row>
    <row r="16" spans="1:13" ht="12.75">
      <c r="A16" s="54" t="s">
        <v>15</v>
      </c>
      <c r="B16" s="54"/>
      <c r="C16" s="54"/>
      <c r="D16" s="54"/>
      <c r="E16" s="54"/>
      <c r="F16" s="54"/>
      <c r="G16" s="12" t="s">
        <v>9</v>
      </c>
      <c r="H16" s="10">
        <v>0.7598226127320953</v>
      </c>
      <c r="I16" s="4">
        <v>0.19</v>
      </c>
      <c r="J16" s="11">
        <f>I16*B45*J39</f>
        <v>1187.88</v>
      </c>
      <c r="K16" s="37" t="s">
        <v>9</v>
      </c>
      <c r="L16" s="43">
        <v>0.19</v>
      </c>
      <c r="M16" s="36">
        <f aca="true" t="shared" si="0" ref="M16:M22">L16*6219.6</f>
        <v>1181.7240000000002</v>
      </c>
    </row>
    <row r="17" spans="1:13" ht="12.75">
      <c r="A17" s="54" t="s">
        <v>16</v>
      </c>
      <c r="B17" s="54"/>
      <c r="C17" s="54"/>
      <c r="D17" s="54"/>
      <c r="E17" s="54"/>
      <c r="F17" s="54"/>
      <c r="G17" s="12" t="s">
        <v>9</v>
      </c>
      <c r="H17" s="10">
        <v>6.63867871352785</v>
      </c>
      <c r="I17" s="4">
        <v>0.56</v>
      </c>
      <c r="J17" s="36">
        <f>I17*B45*J39</f>
        <v>3501.1200000000003</v>
      </c>
      <c r="K17" s="37" t="s">
        <v>9</v>
      </c>
      <c r="L17" s="43">
        <v>0.56</v>
      </c>
      <c r="M17" s="36">
        <f t="shared" si="0"/>
        <v>3482.9760000000006</v>
      </c>
    </row>
    <row r="18" spans="1:13" ht="12.75">
      <c r="A18" s="54" t="s">
        <v>17</v>
      </c>
      <c r="B18" s="54"/>
      <c r="C18" s="54"/>
      <c r="D18" s="54"/>
      <c r="E18" s="54"/>
      <c r="F18" s="54"/>
      <c r="G18" s="12" t="s">
        <v>9</v>
      </c>
      <c r="H18" s="10">
        <v>23.528449933686996</v>
      </c>
      <c r="I18" s="4">
        <v>0.37</v>
      </c>
      <c r="J18" s="36">
        <f>I18*B45*J39</f>
        <v>2313.24</v>
      </c>
      <c r="K18" s="37" t="s">
        <v>9</v>
      </c>
      <c r="L18" s="43">
        <v>0.37</v>
      </c>
      <c r="M18" s="36">
        <f t="shared" si="0"/>
        <v>2301.252</v>
      </c>
    </row>
    <row r="19" spans="1:13" ht="12.75">
      <c r="A19" s="54" t="s">
        <v>18</v>
      </c>
      <c r="B19" s="54"/>
      <c r="C19" s="54"/>
      <c r="D19" s="54"/>
      <c r="E19" s="54"/>
      <c r="F19" s="54"/>
      <c r="G19" s="12" t="s">
        <v>9</v>
      </c>
      <c r="H19" s="10">
        <v>0.40813328912466834</v>
      </c>
      <c r="I19" s="4">
        <v>0.28</v>
      </c>
      <c r="J19" s="11">
        <f>I19*6252</f>
        <v>1750.5600000000002</v>
      </c>
      <c r="K19" s="37" t="s">
        <v>9</v>
      </c>
      <c r="L19" s="43">
        <v>0.28</v>
      </c>
      <c r="M19" s="36">
        <f t="shared" si="0"/>
        <v>1741.4880000000003</v>
      </c>
    </row>
    <row r="20" spans="1:13" ht="45" customHeight="1">
      <c r="A20" s="54" t="s">
        <v>29</v>
      </c>
      <c r="B20" s="54"/>
      <c r="C20" s="54"/>
      <c r="D20" s="54"/>
      <c r="E20" s="54"/>
      <c r="F20" s="54"/>
      <c r="G20" s="14" t="s">
        <v>19</v>
      </c>
      <c r="H20" s="10">
        <v>12.083350464190978</v>
      </c>
      <c r="I20" s="4">
        <v>0.68</v>
      </c>
      <c r="J20" s="36">
        <f>I20*6252</f>
        <v>4251.360000000001</v>
      </c>
      <c r="K20" s="39" t="s">
        <v>19</v>
      </c>
      <c r="L20" s="43">
        <v>0.68</v>
      </c>
      <c r="M20" s="36">
        <f t="shared" si="0"/>
        <v>4229.328</v>
      </c>
    </row>
    <row r="21" spans="1:13" ht="12.75">
      <c r="A21" s="54" t="s">
        <v>30</v>
      </c>
      <c r="B21" s="54"/>
      <c r="C21" s="54"/>
      <c r="D21" s="54"/>
      <c r="E21" s="54"/>
      <c r="F21" s="54"/>
      <c r="G21" s="12" t="s">
        <v>9</v>
      </c>
      <c r="H21" s="10">
        <v>7.994505494505494</v>
      </c>
      <c r="I21" s="4">
        <v>0.23</v>
      </c>
      <c r="J21" s="36">
        <f>I21*6252</f>
        <v>1437.96</v>
      </c>
      <c r="K21" s="37" t="s">
        <v>9</v>
      </c>
      <c r="L21" s="43">
        <v>0.23</v>
      </c>
      <c r="M21" s="36">
        <f t="shared" si="0"/>
        <v>1430.508</v>
      </c>
    </row>
    <row r="22" spans="1:13" ht="12.75">
      <c r="A22" s="54" t="s">
        <v>31</v>
      </c>
      <c r="B22" s="54"/>
      <c r="C22" s="54"/>
      <c r="D22" s="54"/>
      <c r="E22" s="54"/>
      <c r="F22" s="54"/>
      <c r="G22" s="37" t="s">
        <v>54</v>
      </c>
      <c r="H22" s="10">
        <v>7.994505494505494</v>
      </c>
      <c r="I22" s="4">
        <v>2.74</v>
      </c>
      <c r="J22" s="36">
        <f>I22*6252</f>
        <v>17130.48</v>
      </c>
      <c r="K22" s="37" t="s">
        <v>54</v>
      </c>
      <c r="L22" s="43">
        <v>2.74</v>
      </c>
      <c r="M22" s="36">
        <f t="shared" si="0"/>
        <v>17041.704</v>
      </c>
    </row>
    <row r="23" spans="1:13" ht="12.75">
      <c r="A23" s="54" t="s">
        <v>32</v>
      </c>
      <c r="B23" s="54"/>
      <c r="C23" s="54"/>
      <c r="D23" s="54"/>
      <c r="E23" s="54"/>
      <c r="F23" s="54"/>
      <c r="G23" s="12" t="s">
        <v>9</v>
      </c>
      <c r="H23" s="10">
        <v>7.994505494505494</v>
      </c>
      <c r="I23" s="4">
        <v>0</v>
      </c>
      <c r="J23" s="11">
        <f>$I$23*$B$45*J39</f>
        <v>0</v>
      </c>
      <c r="K23" s="37" t="s">
        <v>9</v>
      </c>
      <c r="L23" s="43">
        <v>0</v>
      </c>
      <c r="M23" s="36">
        <v>0</v>
      </c>
    </row>
    <row r="24" spans="1:13" ht="13.5" customHeight="1">
      <c r="A24" s="60" t="s">
        <v>20</v>
      </c>
      <c r="B24" s="60"/>
      <c r="C24" s="60"/>
      <c r="D24" s="60"/>
      <c r="E24" s="60"/>
      <c r="F24" s="60"/>
      <c r="G24" s="13"/>
      <c r="H24" s="15">
        <f>SUM(H25:H28)</f>
        <v>33.76989389920425</v>
      </c>
      <c r="I24" s="24">
        <f>SUM(I25:I28)</f>
        <v>5.6</v>
      </c>
      <c r="J24" s="8">
        <f>SUM(J25:J28)</f>
        <v>35011.2</v>
      </c>
      <c r="K24" s="38"/>
      <c r="L24" s="44">
        <v>5.14</v>
      </c>
      <c r="M24" s="33">
        <f>SUM(M25:M28)</f>
        <v>31968.744000000002</v>
      </c>
    </row>
    <row r="25" spans="1:13" ht="12.75">
      <c r="A25" s="54" t="s">
        <v>33</v>
      </c>
      <c r="B25" s="54"/>
      <c r="C25" s="54"/>
      <c r="D25" s="54"/>
      <c r="E25" s="54"/>
      <c r="F25" s="54"/>
      <c r="G25" s="12" t="s">
        <v>21</v>
      </c>
      <c r="H25" s="10">
        <v>0.3445907540735127</v>
      </c>
      <c r="I25" s="4">
        <v>0</v>
      </c>
      <c r="J25" s="11">
        <f>$I$25*$B$45*J39</f>
        <v>0</v>
      </c>
      <c r="K25" s="37" t="s">
        <v>21</v>
      </c>
      <c r="L25" s="43">
        <v>0</v>
      </c>
      <c r="M25" s="36">
        <v>0</v>
      </c>
    </row>
    <row r="26" spans="1:13" ht="23.25" customHeight="1">
      <c r="A26" s="54" t="s">
        <v>34</v>
      </c>
      <c r="B26" s="54"/>
      <c r="C26" s="54"/>
      <c r="D26" s="54"/>
      <c r="E26" s="54"/>
      <c r="F26" s="54"/>
      <c r="G26" s="12" t="s">
        <v>21</v>
      </c>
      <c r="H26" s="10">
        <v>7.580996589617279</v>
      </c>
      <c r="I26" s="4">
        <v>0.35</v>
      </c>
      <c r="J26" s="11">
        <f>6252*I26</f>
        <v>2188.2</v>
      </c>
      <c r="K26" s="37" t="s">
        <v>21</v>
      </c>
      <c r="L26" s="4">
        <v>0.35</v>
      </c>
      <c r="M26" s="36">
        <f>L26*6219.6</f>
        <v>2176.86</v>
      </c>
    </row>
    <row r="27" spans="1:13" ht="45" customHeight="1">
      <c r="A27" s="54" t="s">
        <v>35</v>
      </c>
      <c r="B27" s="54"/>
      <c r="C27" s="54"/>
      <c r="D27" s="54"/>
      <c r="E27" s="54"/>
      <c r="F27" s="54"/>
      <c r="G27" s="14" t="s">
        <v>22</v>
      </c>
      <c r="H27" s="16">
        <v>2.067544524441076</v>
      </c>
      <c r="I27" s="4">
        <v>0.04</v>
      </c>
      <c r="J27" s="36">
        <f>6252*I27</f>
        <v>250.08</v>
      </c>
      <c r="K27" s="39" t="s">
        <v>22</v>
      </c>
      <c r="L27" s="43">
        <v>0.04</v>
      </c>
      <c r="M27" s="36">
        <f>L27*6219.6</f>
        <v>248.78400000000002</v>
      </c>
    </row>
    <row r="28" spans="1:13" ht="93.75" customHeight="1">
      <c r="A28" s="54" t="s">
        <v>36</v>
      </c>
      <c r="B28" s="54"/>
      <c r="C28" s="54"/>
      <c r="D28" s="54"/>
      <c r="E28" s="54"/>
      <c r="F28" s="54"/>
      <c r="G28" s="12" t="s">
        <v>21</v>
      </c>
      <c r="H28" s="10">
        <v>23.776762031072376</v>
      </c>
      <c r="I28" s="4">
        <v>5.21</v>
      </c>
      <c r="J28" s="36">
        <f>6252*I28</f>
        <v>32572.92</v>
      </c>
      <c r="K28" s="37" t="s">
        <v>21</v>
      </c>
      <c r="L28" s="43">
        <v>4.75</v>
      </c>
      <c r="M28" s="36">
        <f>L28*6219.6</f>
        <v>29543.100000000002</v>
      </c>
    </row>
    <row r="29" spans="1:13" ht="12.75">
      <c r="A29" s="60" t="s">
        <v>23</v>
      </c>
      <c r="B29" s="60"/>
      <c r="C29" s="60"/>
      <c r="D29" s="60"/>
      <c r="E29" s="60"/>
      <c r="F29" s="60"/>
      <c r="G29" s="13"/>
      <c r="H29" s="15">
        <f>SUM(H30:H32)</f>
        <v>14.81716559302766</v>
      </c>
      <c r="I29" s="24">
        <f>SUM(I30:I35)</f>
        <v>3.15</v>
      </c>
      <c r="J29" s="15">
        <f>SUM(J30:J35)</f>
        <v>19693.8</v>
      </c>
      <c r="K29" s="38"/>
      <c r="L29" s="44">
        <v>3.15</v>
      </c>
      <c r="M29" s="33">
        <f>SUM(M30:M35)</f>
        <v>19591.74</v>
      </c>
    </row>
    <row r="30" spans="1:13" ht="114" customHeight="1">
      <c r="A30" s="54" t="s">
        <v>37</v>
      </c>
      <c r="B30" s="54"/>
      <c r="C30" s="54"/>
      <c r="D30" s="54"/>
      <c r="E30" s="54"/>
      <c r="F30" s="54"/>
      <c r="G30" s="14" t="s">
        <v>24</v>
      </c>
      <c r="H30" s="16">
        <v>11.753978779840848</v>
      </c>
      <c r="I30" s="4">
        <v>1.36</v>
      </c>
      <c r="J30" s="11">
        <f>6252*I30</f>
        <v>8502.720000000001</v>
      </c>
      <c r="K30" s="39" t="s">
        <v>24</v>
      </c>
      <c r="L30" s="43">
        <v>1.36</v>
      </c>
      <c r="M30" s="36">
        <f aca="true" t="shared" si="1" ref="M30:M37">L30*6219.6</f>
        <v>8458.656</v>
      </c>
    </row>
    <row r="31" spans="1:13" ht="78" customHeight="1">
      <c r="A31" s="54" t="s">
        <v>38</v>
      </c>
      <c r="B31" s="54"/>
      <c r="C31" s="54"/>
      <c r="D31" s="54"/>
      <c r="E31" s="54"/>
      <c r="F31" s="54"/>
      <c r="G31" s="14" t="s">
        <v>25</v>
      </c>
      <c r="H31" s="16">
        <v>2.2252747252747254</v>
      </c>
      <c r="I31" s="4">
        <v>0.89</v>
      </c>
      <c r="J31" s="11">
        <f>6252*I31</f>
        <v>5564.28</v>
      </c>
      <c r="K31" s="39" t="s">
        <v>25</v>
      </c>
      <c r="L31" s="43">
        <v>0.89</v>
      </c>
      <c r="M31" s="36">
        <f t="shared" si="1"/>
        <v>5535.444</v>
      </c>
    </row>
    <row r="32" spans="1:13" ht="12.75">
      <c r="A32" s="54" t="s">
        <v>39</v>
      </c>
      <c r="B32" s="54"/>
      <c r="C32" s="54"/>
      <c r="D32" s="54"/>
      <c r="E32" s="54"/>
      <c r="F32" s="54"/>
      <c r="G32" s="37" t="s">
        <v>52</v>
      </c>
      <c r="H32" s="10">
        <v>0.8379120879120879</v>
      </c>
      <c r="I32" s="4">
        <v>0.58</v>
      </c>
      <c r="J32" s="36">
        <f>6252*I32</f>
        <v>3626.16</v>
      </c>
      <c r="K32" s="37" t="s">
        <v>52</v>
      </c>
      <c r="L32" s="43">
        <v>0.58</v>
      </c>
      <c r="M32" s="36">
        <f t="shared" si="1"/>
        <v>3607.368</v>
      </c>
    </row>
    <row r="33" spans="1:13" ht="12.75">
      <c r="A33" s="54" t="s">
        <v>43</v>
      </c>
      <c r="B33" s="54"/>
      <c r="C33" s="54"/>
      <c r="D33" s="54"/>
      <c r="E33" s="54"/>
      <c r="F33" s="54"/>
      <c r="G33" s="12" t="s">
        <v>21</v>
      </c>
      <c r="H33" s="10">
        <v>0.8379120879120879</v>
      </c>
      <c r="I33" s="4">
        <v>0.32</v>
      </c>
      <c r="J33" s="36">
        <f>6252*I33</f>
        <v>2000.64</v>
      </c>
      <c r="K33" s="37" t="s">
        <v>21</v>
      </c>
      <c r="L33" s="43">
        <v>0.32</v>
      </c>
      <c r="M33" s="36">
        <f t="shared" si="1"/>
        <v>1990.2720000000002</v>
      </c>
    </row>
    <row r="34" spans="1:13" ht="12.75">
      <c r="A34" s="54" t="s">
        <v>44</v>
      </c>
      <c r="B34" s="54"/>
      <c r="C34" s="54"/>
      <c r="D34" s="54"/>
      <c r="E34" s="54"/>
      <c r="F34" s="54"/>
      <c r="G34" s="12" t="s">
        <v>21</v>
      </c>
      <c r="H34" s="10">
        <v>0.8379120879120879</v>
      </c>
      <c r="I34" s="4">
        <v>0</v>
      </c>
      <c r="J34" s="11">
        <f>$I$34*$B$45*J39</f>
        <v>0</v>
      </c>
      <c r="K34" s="37" t="s">
        <v>21</v>
      </c>
      <c r="L34" s="43">
        <v>0</v>
      </c>
      <c r="M34" s="36">
        <f t="shared" si="1"/>
        <v>0</v>
      </c>
    </row>
    <row r="35" spans="1:13" ht="12.75">
      <c r="A35" s="54" t="s">
        <v>45</v>
      </c>
      <c r="B35" s="54"/>
      <c r="C35" s="54"/>
      <c r="D35" s="54"/>
      <c r="E35" s="54"/>
      <c r="F35" s="54"/>
      <c r="G35" s="12" t="s">
        <v>21</v>
      </c>
      <c r="H35" s="10">
        <v>0.8379120879120879</v>
      </c>
      <c r="I35" s="4">
        <v>0</v>
      </c>
      <c r="J35" s="11">
        <f>$I$35*$B$45*J39</f>
        <v>0</v>
      </c>
      <c r="K35" s="37" t="s">
        <v>21</v>
      </c>
      <c r="L35" s="43">
        <v>0</v>
      </c>
      <c r="M35" s="36">
        <f t="shared" si="1"/>
        <v>0</v>
      </c>
    </row>
    <row r="36" spans="1:13" ht="12.75">
      <c r="A36" s="60" t="s">
        <v>40</v>
      </c>
      <c r="B36" s="60"/>
      <c r="C36" s="60"/>
      <c r="D36" s="60"/>
      <c r="E36" s="60"/>
      <c r="F36" s="60"/>
      <c r="G36" s="13"/>
      <c r="H36" s="15">
        <f>SUM(H38:H40)</f>
        <v>114.22570239999999</v>
      </c>
      <c r="I36" s="24">
        <v>0</v>
      </c>
      <c r="J36" s="17">
        <f>$I$36*$B$45*J39</f>
        <v>0</v>
      </c>
      <c r="K36" s="38"/>
      <c r="L36" s="44">
        <v>0.62</v>
      </c>
      <c r="M36" s="36">
        <f t="shared" si="1"/>
        <v>3856.152</v>
      </c>
    </row>
    <row r="37" spans="1:13" ht="12.75">
      <c r="A37" s="61" t="s">
        <v>42</v>
      </c>
      <c r="B37" s="62"/>
      <c r="C37" s="62"/>
      <c r="D37" s="62"/>
      <c r="E37" s="62"/>
      <c r="F37" s="63"/>
      <c r="G37" s="13"/>
      <c r="H37" s="15"/>
      <c r="I37" s="24">
        <v>1.09</v>
      </c>
      <c r="J37" s="17">
        <f>I37*6252</f>
        <v>6814.68</v>
      </c>
      <c r="K37" s="38"/>
      <c r="L37" s="44">
        <v>1.15</v>
      </c>
      <c r="M37" s="36">
        <f t="shared" si="1"/>
        <v>7152.54</v>
      </c>
    </row>
    <row r="38" spans="1:13" ht="12.75">
      <c r="A38" s="55" t="s">
        <v>26</v>
      </c>
      <c r="B38" s="55"/>
      <c r="C38" s="55"/>
      <c r="D38" s="55"/>
      <c r="E38" s="55"/>
      <c r="F38" s="55"/>
      <c r="G38" s="18"/>
      <c r="H38" s="19">
        <f>H29+H24+H15+H10</f>
        <v>99.99999999999999</v>
      </c>
      <c r="I38" s="25"/>
      <c r="J38" s="8">
        <f>J29+J24+J15+J10+J36+J37</f>
        <v>93092.28</v>
      </c>
      <c r="K38" s="40"/>
      <c r="L38" s="44"/>
      <c r="M38" s="34">
        <f>M29+M24+M15+M10+M36+M37</f>
        <v>93978.156</v>
      </c>
    </row>
    <row r="39" spans="1:13" ht="12.75">
      <c r="A39" s="55" t="s">
        <v>27</v>
      </c>
      <c r="B39" s="55"/>
      <c r="C39" s="55"/>
      <c r="D39" s="55"/>
      <c r="E39" s="55"/>
      <c r="F39" s="55"/>
      <c r="G39" s="18"/>
      <c r="H39" s="18"/>
      <c r="I39" s="26"/>
      <c r="J39" s="8">
        <v>521</v>
      </c>
      <c r="K39" s="40"/>
      <c r="L39" s="45"/>
      <c r="M39" s="34">
        <v>518.3</v>
      </c>
    </row>
    <row r="40" spans="1:13" s="5" customFormat="1" ht="25.5" customHeight="1">
      <c r="A40" s="53" t="s">
        <v>46</v>
      </c>
      <c r="B40" s="53"/>
      <c r="C40" s="53"/>
      <c r="D40" s="53"/>
      <c r="E40" s="53"/>
      <c r="F40" s="53"/>
      <c r="G40" s="20"/>
      <c r="H40" s="20">
        <f>7.28*1.416*1.2*1.15</f>
        <v>14.225702399999998</v>
      </c>
      <c r="I40" s="27">
        <f>I15+I24+I29+I36+I37</f>
        <v>14.89</v>
      </c>
      <c r="J40" s="20">
        <f>J38/12/J39</f>
        <v>14.889999999999999</v>
      </c>
      <c r="K40" s="41"/>
      <c r="L40" s="27">
        <v>15.110000000000001</v>
      </c>
      <c r="M40" s="41">
        <v>15.11</v>
      </c>
    </row>
    <row r="42" spans="11:13" ht="12.75" customHeight="1" hidden="1">
      <c r="K42"/>
      <c r="L42"/>
      <c r="M42"/>
    </row>
    <row r="45" spans="1:13" ht="12.75">
      <c r="A45" s="1" t="s">
        <v>41</v>
      </c>
      <c r="B45" s="1">
        <v>12</v>
      </c>
      <c r="K45"/>
      <c r="L45"/>
      <c r="M45"/>
    </row>
  </sheetData>
  <sheetProtection/>
  <mergeCells count="36">
    <mergeCell ref="A25:F25"/>
    <mergeCell ref="A27:F27"/>
    <mergeCell ref="A26:F26"/>
    <mergeCell ref="A28:F28"/>
    <mergeCell ref="A11:F11"/>
    <mergeCell ref="A13:F13"/>
    <mergeCell ref="A15:F15"/>
    <mergeCell ref="A12:F12"/>
    <mergeCell ref="A14:F14"/>
    <mergeCell ref="A16:F16"/>
    <mergeCell ref="A36:F36"/>
    <mergeCell ref="A39:F39"/>
    <mergeCell ref="A37:F37"/>
    <mergeCell ref="A29:F29"/>
    <mergeCell ref="A35:F35"/>
    <mergeCell ref="A33:F33"/>
    <mergeCell ref="A34:F34"/>
    <mergeCell ref="A10:F10"/>
    <mergeCell ref="A24:F24"/>
    <mergeCell ref="A17:F17"/>
    <mergeCell ref="A22:F22"/>
    <mergeCell ref="A23:F23"/>
    <mergeCell ref="A21:F21"/>
    <mergeCell ref="A20:F20"/>
    <mergeCell ref="A18:F18"/>
    <mergeCell ref="A19:F19"/>
    <mergeCell ref="K8:M8"/>
    <mergeCell ref="G8:J8"/>
    <mergeCell ref="A1:F1"/>
    <mergeCell ref="A40:F40"/>
    <mergeCell ref="A30:F30"/>
    <mergeCell ref="A31:F31"/>
    <mergeCell ref="A32:F32"/>
    <mergeCell ref="A38:F38"/>
    <mergeCell ref="G7:J7"/>
    <mergeCell ref="A7:F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2014-07-28T13:27:41Z</cp:lastPrinted>
  <dcterms:created xsi:type="dcterms:W3CDTF">2014-05-29T07:48:05Z</dcterms:created>
  <dcterms:modified xsi:type="dcterms:W3CDTF">2014-07-28T13:28:26Z</dcterms:modified>
  <cp:category/>
  <cp:version/>
  <cp:contentType/>
  <cp:contentStatus/>
</cp:coreProperties>
</file>